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un85\Dropbox\semester materials\8-Part Simulation Video Lab Series - Ashkan Negahban\Simulation Video Lab Series_Files_Ashkan Negahban\Labs\Lab 3\"/>
    </mc:Choice>
  </mc:AlternateContent>
  <bookViews>
    <workbookView xWindow="0" yWindow="0" windowWidth="19200" windowHeight="11205"/>
  </bookViews>
  <sheets>
    <sheet name="Network 1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9" i="6" l="1"/>
  <c r="I20" i="6"/>
  <c r="H20" i="6"/>
  <c r="E20" i="6"/>
  <c r="D20" i="6"/>
  <c r="K20" i="6"/>
  <c r="J20" i="6"/>
  <c r="G20" i="6"/>
  <c r="F20" i="6"/>
  <c r="G19" i="6"/>
  <c r="C20" i="6"/>
  <c r="B20" i="6"/>
  <c r="C19" i="6"/>
  <c r="B19" i="6"/>
  <c r="C21" i="6"/>
  <c r="C25" i="6" s="1"/>
  <c r="C23" i="6" l="1"/>
  <c r="K19" i="6"/>
  <c r="K21" i="6" s="1"/>
  <c r="K23" i="6" s="1"/>
  <c r="E19" i="6"/>
  <c r="E21" i="6" s="1"/>
  <c r="C22" i="6"/>
  <c r="G21" i="6"/>
  <c r="G25" i="6" s="1"/>
  <c r="C24" i="6"/>
  <c r="I19" i="6" l="1"/>
  <c r="I21" i="6" s="1"/>
  <c r="I30" i="6" s="1"/>
  <c r="G23" i="6"/>
  <c r="G24" i="6"/>
  <c r="G22" i="6"/>
  <c r="K24" i="6"/>
  <c r="K25" i="6"/>
  <c r="K22" i="6"/>
  <c r="E30" i="6"/>
  <c r="E28" i="6"/>
  <c r="E29" i="6"/>
  <c r="I29" i="6" l="1"/>
  <c r="I28" i="6"/>
  <c r="I31" i="6"/>
  <c r="E27" i="6"/>
  <c r="E26" i="6" s="1"/>
  <c r="I27" i="6" l="1"/>
  <c r="I26" i="6" s="1"/>
  <c r="I24" i="6" s="1"/>
  <c r="I25" i="6" s="1"/>
  <c r="E24" i="6"/>
  <c r="E25" i="6" s="1"/>
  <c r="E22" i="6"/>
  <c r="E23" i="6" s="1"/>
  <c r="I22" i="6" l="1"/>
  <c r="I23" i="6" s="1"/>
  <c r="M23" i="6"/>
  <c r="M25" i="6" s="1"/>
  <c r="Q8" i="6" s="1"/>
</calcChain>
</file>

<file path=xl/sharedStrings.xml><?xml version="1.0" encoding="utf-8"?>
<sst xmlns="http://schemas.openxmlformats.org/spreadsheetml/2006/main" count="59" uniqueCount="28">
  <si>
    <t>Lambda 1</t>
  </si>
  <si>
    <t>Lambda 2</t>
  </si>
  <si>
    <t>Mu A</t>
  </si>
  <si>
    <t>Mu B</t>
  </si>
  <si>
    <t>Mu C</t>
  </si>
  <si>
    <t>Mu E</t>
  </si>
  <si>
    <t>Mu D</t>
  </si>
  <si>
    <t>A</t>
  </si>
  <si>
    <t>B</t>
  </si>
  <si>
    <t>C</t>
  </si>
  <si>
    <t>D</t>
  </si>
  <si>
    <t>E</t>
  </si>
  <si>
    <t>Lq</t>
  </si>
  <si>
    <t>L</t>
  </si>
  <si>
    <t>Wq</t>
  </si>
  <si>
    <t>W</t>
  </si>
  <si>
    <t>Lambda</t>
  </si>
  <si>
    <t>P(0)</t>
  </si>
  <si>
    <t>Sigma</t>
  </si>
  <si>
    <t>sigma</t>
  </si>
  <si>
    <t>Total</t>
  </si>
  <si>
    <t>L_sys</t>
  </si>
  <si>
    <t>W_sys</t>
  </si>
  <si>
    <t>p</t>
  </si>
  <si>
    <t>Lambda_eff</t>
  </si>
  <si>
    <t>P_AB</t>
  </si>
  <si>
    <t>P_DB</t>
  </si>
  <si>
    <t>P_CB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</si>
</sst>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1" fillId="0" borderId="0" xfId="0" applyFont="1"/>
    <xf numFmtId="0" fontId="0" fillId="2" borderId="0" xfId="0" applyFill="1"/>
    <xf numFmtId="0" fontId="1" fillId="0" borderId="3" xfId="0" applyFont="1" applyBorder="1"/>
    <xf numFmtId="0" fontId="0" fillId="2" borderId="4" xfId="0" applyFill="1" applyBorder="1"/>
    <xf numFmtId="0" fontId="2" fillId="0" borderId="3" xfId="0" applyFont="1" applyBorder="1"/>
    <xf numFmtId="0" fontId="0" fillId="0" borderId="0" xfId="0" applyFill="1"/>
    <xf numFmtId="0" fontId="0" fillId="5" borderId="3" xfId="0" applyFill="1" applyBorder="1"/>
    <xf numFmtId="0" fontId="0" fillId="0" borderId="0" xfId="0" applyFont="1"/>
    <xf numFmtId="164" fontId="0" fillId="4" borderId="4" xfId="0" applyNumberFormat="1" applyFill="1" applyBorder="1"/>
    <xf numFmtId="2" fontId="0" fillId="4" borderId="4" xfId="0" applyNumberFormat="1" applyFill="1" applyBorder="1"/>
    <xf numFmtId="2" fontId="0" fillId="0" borderId="4" xfId="0" applyNumberFormat="1" applyBorder="1"/>
    <xf numFmtId="2" fontId="0" fillId="5" borderId="4" xfId="0" applyNumberForma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</cellXfs>
  <cellStyles count="1">
    <cellStyle name="Normal" xfId="0" builtinId="0"/>
  </cellStyles>
  <dxfs count="1">
    <dxf>
      <fill>
        <patternFill>
          <bgColor theme="9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675542</xdr:colOff>
      <xdr:row>0</xdr:row>
      <xdr:rowOff>21981</xdr:rowOff>
    </xdr:from>
    <xdr:to>
      <xdr:col>13</xdr:col>
      <xdr:colOff>0</xdr:colOff>
      <xdr:row>15</xdr:row>
      <xdr:rowOff>176228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9946" y="21981"/>
          <a:ext cx="5566996" cy="30117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AR43"/>
  <sheetViews>
    <sheetView tabSelected="1" zoomScaleNormal="100" workbookViewId="0">
      <selection activeCell="B36" sqref="B36"/>
    </sheetView>
  </sheetViews>
  <sheetFormatPr defaultRowHeight="15" x14ac:dyDescent="0.25"/>
  <cols>
    <col min="4" max="4" width="11.5703125" customWidth="1"/>
  </cols>
  <sheetData>
    <row r="1" spans="1:31" x14ac:dyDescent="0.25">
      <c r="A1" s="5" t="s">
        <v>0</v>
      </c>
      <c r="B1" s="6">
        <v>115</v>
      </c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</row>
    <row r="2" spans="1:31" x14ac:dyDescent="0.25">
      <c r="A2" s="5" t="s">
        <v>1</v>
      </c>
      <c r="B2" s="6">
        <v>140</v>
      </c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</row>
    <row r="3" spans="1:31" x14ac:dyDescent="0.25">
      <c r="A3" s="5" t="s">
        <v>25</v>
      </c>
      <c r="B3" s="6">
        <v>0.25</v>
      </c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</row>
    <row r="4" spans="1:31" x14ac:dyDescent="0.25">
      <c r="A4" s="5" t="s">
        <v>26</v>
      </c>
      <c r="B4" s="6">
        <v>0.3</v>
      </c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</row>
    <row r="5" spans="1:31" x14ac:dyDescent="0.25">
      <c r="A5" s="5" t="s">
        <v>27</v>
      </c>
      <c r="B5" s="6">
        <v>0.7</v>
      </c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</row>
    <row r="6" spans="1:31" x14ac:dyDescent="0.25">
      <c r="A6" s="5" t="s">
        <v>2</v>
      </c>
      <c r="B6" s="6">
        <v>150</v>
      </c>
      <c r="P6" s="12"/>
      <c r="Q6" s="12"/>
      <c r="R6" s="5"/>
      <c r="S6" s="5"/>
      <c r="T6" s="5"/>
      <c r="U6" s="5"/>
      <c r="V6" s="5"/>
      <c r="W6" s="5" t="s">
        <v>1</v>
      </c>
      <c r="X6" s="5"/>
      <c r="Y6" s="5"/>
      <c r="Z6" s="5"/>
      <c r="AA6" s="5"/>
      <c r="AB6" s="5"/>
      <c r="AC6" s="12"/>
      <c r="AD6" s="12"/>
      <c r="AE6" s="12"/>
    </row>
    <row r="7" spans="1:31" x14ac:dyDescent="0.25">
      <c r="A7" s="5" t="s">
        <v>3</v>
      </c>
      <c r="B7" s="6">
        <v>120</v>
      </c>
      <c r="P7" s="12"/>
      <c r="Q7" s="12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12"/>
      <c r="AD7" s="12"/>
      <c r="AE7" s="12"/>
    </row>
    <row r="8" spans="1:31" x14ac:dyDescent="0.25">
      <c r="A8" s="5" t="s">
        <v>4</v>
      </c>
      <c r="B8" s="6">
        <v>240</v>
      </c>
      <c r="P8" s="12"/>
      <c r="Q8" s="12">
        <f>M25*60</f>
        <v>8.4397827914995442</v>
      </c>
      <c r="R8" s="5">
        <v>135</v>
      </c>
      <c r="S8" s="5">
        <v>136</v>
      </c>
      <c r="T8" s="5">
        <v>137</v>
      </c>
      <c r="U8" s="5">
        <v>138</v>
      </c>
      <c r="V8" s="5">
        <v>139</v>
      </c>
      <c r="W8" s="5">
        <v>140</v>
      </c>
      <c r="X8" s="5">
        <v>141</v>
      </c>
      <c r="Y8" s="5">
        <v>142</v>
      </c>
      <c r="Z8" s="5">
        <v>143</v>
      </c>
      <c r="AA8" s="5">
        <v>144</v>
      </c>
      <c r="AB8" s="5">
        <v>145</v>
      </c>
      <c r="AC8" s="12"/>
      <c r="AD8" s="12"/>
      <c r="AE8" s="12"/>
    </row>
    <row r="9" spans="1:31" x14ac:dyDescent="0.25">
      <c r="A9" s="5" t="s">
        <v>6</v>
      </c>
      <c r="B9" s="6">
        <v>80</v>
      </c>
      <c r="P9" s="5"/>
      <c r="Q9" s="5">
        <v>115</v>
      </c>
      <c r="R9" s="12">
        <f t="dataTable" ref="R9:AB28" dt2D="1" dtr="1" r1="B2" r2="B1"/>
        <v>7.1365539290838651</v>
      </c>
      <c r="S9" s="12">
        <v>7.3459189200447241</v>
      </c>
      <c r="T9" s="12">
        <v>7.5765951115782997</v>
      </c>
      <c r="U9" s="12">
        <v>7.832373244997421</v>
      </c>
      <c r="V9" s="12">
        <v>8.118048478780473</v>
      </c>
      <c r="W9" s="12">
        <v>8.4397827914995442</v>
      </c>
      <c r="X9" s="12">
        <v>8.8056374962190755</v>
      </c>
      <c r="Y9" s="12">
        <v>9.2263771291000385</v>
      </c>
      <c r="Z9" s="12">
        <v>9.7167213153629373</v>
      </c>
      <c r="AA9" s="12">
        <v>10.297366096482126</v>
      </c>
      <c r="AB9" s="12">
        <v>10.998390096696397</v>
      </c>
      <c r="AC9" s="12"/>
      <c r="AD9" s="12"/>
      <c r="AE9" s="12"/>
    </row>
    <row r="10" spans="1:31" x14ac:dyDescent="0.25">
      <c r="A10" s="5" t="s">
        <v>5</v>
      </c>
      <c r="B10" s="6">
        <v>80</v>
      </c>
      <c r="P10" s="5"/>
      <c r="Q10" s="5">
        <v>116</v>
      </c>
      <c r="R10" s="12">
        <v>7.326810200549116</v>
      </c>
      <c r="S10" s="12">
        <v>7.5518464006656929</v>
      </c>
      <c r="T10" s="12">
        <v>7.8009492525076771</v>
      </c>
      <c r="U10" s="12">
        <v>8.0786308985104682</v>
      </c>
      <c r="V10" s="12">
        <v>8.3906655647923962</v>
      </c>
      <c r="W10" s="12">
        <v>8.7445716374618296</v>
      </c>
      <c r="X10" s="12">
        <v>9.1503342574709894</v>
      </c>
      <c r="Y10" s="12">
        <v>9.6215213920501785</v>
      </c>
      <c r="Z10" s="12">
        <v>10.177068684464947</v>
      </c>
      <c r="AA10" s="12">
        <v>10.844253065117808</v>
      </c>
      <c r="AB10" s="12">
        <v>11.663895045892286</v>
      </c>
      <c r="AC10" s="12"/>
      <c r="AD10" s="12"/>
      <c r="AE10" s="12"/>
    </row>
    <row r="11" spans="1:31" x14ac:dyDescent="0.25">
      <c r="P11" s="5"/>
      <c r="Q11" s="5">
        <v>117</v>
      </c>
      <c r="R11" s="12">
        <v>7.5304784941084772</v>
      </c>
      <c r="S11" s="12">
        <v>7.7731891334694794</v>
      </c>
      <c r="T11" s="12">
        <v>8.0432406953809661</v>
      </c>
      <c r="U11" s="12">
        <v>8.3460500445253825</v>
      </c>
      <c r="V11" s="12">
        <v>8.6886380385377429</v>
      </c>
      <c r="W11" s="12">
        <v>9.0802802680424595</v>
      </c>
      <c r="X11" s="12">
        <v>9.5335042277354329</v>
      </c>
      <c r="Y11" s="12">
        <v>10.065669381989341</v>
      </c>
      <c r="Z11" s="12">
        <v>10.701571068316621</v>
      </c>
      <c r="AA11" s="12">
        <v>11.477936722713887</v>
      </c>
      <c r="AB11" s="12">
        <v>12.451641179905836</v>
      </c>
      <c r="AC11" s="12"/>
      <c r="AD11" s="12"/>
      <c r="AE11" s="12"/>
    </row>
    <row r="12" spans="1:31" x14ac:dyDescent="0.25">
      <c r="P12" s="5"/>
      <c r="Q12" s="5">
        <v>118</v>
      </c>
      <c r="R12" s="12">
        <v>7.7491820671843765</v>
      </c>
      <c r="S12" s="12">
        <v>8.0119435611071896</v>
      </c>
      <c r="T12" s="12">
        <v>8.3059696035745105</v>
      </c>
      <c r="U12" s="12">
        <v>8.6378244428523754</v>
      </c>
      <c r="V12" s="12">
        <v>9.0161365858651834</v>
      </c>
      <c r="W12" s="12">
        <v>9.4524916012310598</v>
      </c>
      <c r="X12" s="12">
        <v>9.9628343254928637</v>
      </c>
      <c r="Y12" s="12">
        <v>10.569755667071096</v>
      </c>
      <c r="Z12" s="12">
        <v>11.306392289085023</v>
      </c>
      <c r="AA12" s="12">
        <v>12.223444231926679</v>
      </c>
      <c r="AB12" s="12">
        <v>13.402667841239817</v>
      </c>
      <c r="AC12" s="12"/>
      <c r="AD12" s="12"/>
      <c r="AE12" s="12"/>
    </row>
    <row r="13" spans="1:31" x14ac:dyDescent="0.25">
      <c r="P13" s="5"/>
      <c r="Q13" s="5">
        <v>119</v>
      </c>
      <c r="R13" s="12">
        <v>7.9848335159187123</v>
      </c>
      <c r="S13" s="12">
        <v>8.2704884346031182</v>
      </c>
      <c r="T13" s="12">
        <v>8.5921532471218569</v>
      </c>
      <c r="U13" s="12">
        <v>8.9578653590774309</v>
      </c>
      <c r="V13" s="12">
        <v>9.3783559664578338</v>
      </c>
      <c r="W13" s="12">
        <v>9.8682973520841948</v>
      </c>
      <c r="X13" s="12">
        <v>10.448316801193409</v>
      </c>
      <c r="Y13" s="12">
        <v>11.148390234730019</v>
      </c>
      <c r="Z13" s="12">
        <v>12.013861485622206</v>
      </c>
      <c r="AA13" s="12">
        <v>13.116809724283698</v>
      </c>
      <c r="AB13" s="12">
        <v>14.579275268385125</v>
      </c>
      <c r="AC13" s="12"/>
      <c r="AD13" s="12"/>
      <c r="AE13" s="12"/>
    </row>
    <row r="14" spans="1:31" x14ac:dyDescent="0.25">
      <c r="P14" s="5"/>
      <c r="Q14" s="5">
        <v>120</v>
      </c>
      <c r="R14" s="12">
        <v>8.2397044205614129</v>
      </c>
      <c r="S14" s="12">
        <v>8.5516839544911747</v>
      </c>
      <c r="T14" s="12">
        <v>8.9054712178491879</v>
      </c>
      <c r="U14" s="12">
        <v>9.3110209997591262</v>
      </c>
      <c r="V14" s="12">
        <v>9.7818583139979953</v>
      </c>
      <c r="W14" s="12">
        <v>10.336856721127361</v>
      </c>
      <c r="X14" s="12">
        <v>11.003201021537627</v>
      </c>
      <c r="Y14" s="12">
        <v>11.821570391912639</v>
      </c>
      <c r="Z14" s="12">
        <v>12.855762055205785</v>
      </c>
      <c r="AA14" s="12">
        <v>14.21193559797238</v>
      </c>
      <c r="AB14" s="12">
        <v>16.08094608373608</v>
      </c>
      <c r="AC14" s="12"/>
      <c r="AD14" s="12"/>
      <c r="AE14" s="12"/>
    </row>
    <row r="15" spans="1:31" x14ac:dyDescent="0.25">
      <c r="P15" s="5" t="s">
        <v>0</v>
      </c>
      <c r="Q15" s="5">
        <v>121</v>
      </c>
      <c r="R15" s="12">
        <v>8.5165164961603388</v>
      </c>
      <c r="S15" s="12">
        <v>8.8590039850795215</v>
      </c>
      <c r="T15" s="12">
        <v>9.2504632596709477</v>
      </c>
      <c r="U15" s="12">
        <v>9.7033828314825712</v>
      </c>
      <c r="V15" s="12">
        <v>10.235066062779648</v>
      </c>
      <c r="W15" s="12">
        <v>10.870225531598704</v>
      </c>
      <c r="X15" s="12">
        <v>11.645462731380924</v>
      </c>
      <c r="Y15" s="12">
        <v>12.617453101373099</v>
      </c>
      <c r="Z15" s="12">
        <v>13.878985891225636</v>
      </c>
      <c r="AA15" s="12">
        <v>15.593331283046007</v>
      </c>
      <c r="AB15" s="12">
        <v>18.07711978047984</v>
      </c>
      <c r="AC15" s="12"/>
      <c r="AD15" s="12"/>
      <c r="AE15" s="12"/>
    </row>
    <row r="16" spans="1:31" ht="15.75" thickBot="1" x14ac:dyDescent="0.3">
      <c r="P16" s="5"/>
      <c r="Q16" s="5">
        <v>122</v>
      </c>
      <c r="R16" s="12">
        <v>8.8185624979077648</v>
      </c>
      <c r="S16" s="12">
        <v>9.1967150924328784</v>
      </c>
      <c r="T16" s="12">
        <v>9.6328035621317731</v>
      </c>
      <c r="U16" s="12">
        <v>10.142722014802624</v>
      </c>
      <c r="V16" s="12">
        <v>10.748986929231741</v>
      </c>
      <c r="W16" s="12">
        <v>11.484622534739191</v>
      </c>
      <c r="X16" s="12">
        <v>12.4001526216872</v>
      </c>
      <c r="Y16" s="12">
        <v>13.577043740181654</v>
      </c>
      <c r="Z16" s="12">
        <v>15.15581001602358</v>
      </c>
      <c r="AA16" s="12">
        <v>17.401585587514823</v>
      </c>
      <c r="AB16" s="12">
        <v>20.882098363414158</v>
      </c>
      <c r="AC16" s="12"/>
      <c r="AD16" s="12"/>
      <c r="AE16" s="12"/>
    </row>
    <row r="17" spans="2:44" x14ac:dyDescent="0.25">
      <c r="B17" s="17" t="s">
        <v>7</v>
      </c>
      <c r="C17" s="18"/>
      <c r="D17" s="17" t="s">
        <v>8</v>
      </c>
      <c r="E17" s="18"/>
      <c r="F17" s="17" t="s">
        <v>9</v>
      </c>
      <c r="G17" s="18"/>
      <c r="H17" s="17" t="s">
        <v>10</v>
      </c>
      <c r="I17" s="18"/>
      <c r="J17" s="17" t="s">
        <v>11</v>
      </c>
      <c r="K17" s="18"/>
      <c r="L17" s="17" t="s">
        <v>20</v>
      </c>
      <c r="M17" s="18"/>
      <c r="P17" s="5"/>
      <c r="Q17" s="5">
        <v>123</v>
      </c>
      <c r="R17" s="12">
        <v>9.1498689795737942</v>
      </c>
      <c r="S17" s="12">
        <v>9.5701231374888849</v>
      </c>
      <c r="T17" s="12">
        <v>10.059688625668251</v>
      </c>
      <c r="U17" s="12">
        <v>10.639125726008677</v>
      </c>
      <c r="V17" s="12">
        <v>11.338309822658541</v>
      </c>
      <c r="W17" s="12">
        <v>12.202428579598445</v>
      </c>
      <c r="X17" s="12">
        <v>13.303307535813948</v>
      </c>
      <c r="Y17" s="12">
        <v>14.762550311977103</v>
      </c>
      <c r="Z17" s="12">
        <v>16.803903569535223</v>
      </c>
      <c r="AA17" s="12">
        <v>19.889398221866152</v>
      </c>
      <c r="AB17" s="12">
        <v>25.152513183139135</v>
      </c>
      <c r="AC17" s="12"/>
      <c r="AD17" s="12"/>
      <c r="AE17" s="12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</row>
    <row r="18" spans="2:44" x14ac:dyDescent="0.25">
      <c r="B18" s="7" t="s">
        <v>9</v>
      </c>
      <c r="C18" s="8">
        <v>1</v>
      </c>
      <c r="D18" s="7" t="s">
        <v>9</v>
      </c>
      <c r="E18" s="8">
        <v>3</v>
      </c>
      <c r="F18" s="7" t="s">
        <v>9</v>
      </c>
      <c r="G18" s="8">
        <v>1</v>
      </c>
      <c r="H18" s="7" t="s">
        <v>9</v>
      </c>
      <c r="I18" s="8">
        <v>4</v>
      </c>
      <c r="J18" s="7" t="s">
        <v>9</v>
      </c>
      <c r="K18" s="8">
        <v>1</v>
      </c>
      <c r="L18" s="1"/>
      <c r="M18" s="2"/>
      <c r="P18" s="5"/>
      <c r="Q18" s="5">
        <v>124</v>
      </c>
      <c r="R18" s="12">
        <v>9.5154190060961419</v>
      </c>
      <c r="S18" s="12">
        <v>9.9859194059245269</v>
      </c>
      <c r="T18" s="12">
        <v>10.540398000518575</v>
      </c>
      <c r="U18" s="12">
        <v>11.205949566070061</v>
      </c>
      <c r="V18" s="12">
        <v>12.023114604259423</v>
      </c>
      <c r="W18" s="12">
        <v>13.055467657671548</v>
      </c>
      <c r="X18" s="12">
        <v>14.408790798023071</v>
      </c>
      <c r="Y18" s="12">
        <v>16.273250742970514</v>
      </c>
      <c r="Z18" s="12">
        <v>19.02883472441475</v>
      </c>
      <c r="AA18" s="12">
        <v>23.561646804719036</v>
      </c>
      <c r="AB18" s="12">
        <v>32.529072300677583</v>
      </c>
      <c r="AC18" s="12"/>
      <c r="AD18" s="12"/>
      <c r="AE18" s="12"/>
    </row>
    <row r="19" spans="2:44" x14ac:dyDescent="0.25">
      <c r="B19" s="1" t="str">
        <f>A1</f>
        <v>Lambda 1</v>
      </c>
      <c r="C19" s="2">
        <f>B1</f>
        <v>115</v>
      </c>
      <c r="D19" s="1" t="s">
        <v>24</v>
      </c>
      <c r="E19" s="15">
        <f>((B5*G19)+(B3*C19))/(1-B4)</f>
        <v>267.32142857142861</v>
      </c>
      <c r="F19" s="1" t="s">
        <v>16</v>
      </c>
      <c r="G19" s="2">
        <f>(1-B3)*B1+B2</f>
        <v>226.25</v>
      </c>
      <c r="H19" s="1" t="s">
        <v>16</v>
      </c>
      <c r="I19" s="2">
        <f>E19</f>
        <v>267.32142857142861</v>
      </c>
      <c r="J19" s="1" t="s">
        <v>16</v>
      </c>
      <c r="K19" s="15">
        <f>G19*(1-B5)</f>
        <v>67.875000000000014</v>
      </c>
      <c r="L19" s="1" t="s">
        <v>16</v>
      </c>
      <c r="M19" s="2">
        <f>B1+B2</f>
        <v>255</v>
      </c>
      <c r="P19" s="5"/>
      <c r="Q19" s="5">
        <v>125</v>
      </c>
      <c r="R19" s="12">
        <v>9.9214625085285295</v>
      </c>
      <c r="S19" s="12">
        <v>10.452676893942066</v>
      </c>
      <c r="T19" s="12">
        <v>11.087125563366017</v>
      </c>
      <c r="U19" s="12">
        <v>11.861286634711504</v>
      </c>
      <c r="V19" s="12">
        <v>12.831639485854796</v>
      </c>
      <c r="W19" s="12">
        <v>14.090645672286897</v>
      </c>
      <c r="X19" s="12">
        <v>15.800989567948113</v>
      </c>
      <c r="Y19" s="12">
        <v>18.27815246400889</v>
      </c>
      <c r="Z19" s="12">
        <v>22.225421147366575</v>
      </c>
      <c r="AA19" s="12">
        <v>29.595568256679485</v>
      </c>
      <c r="AB19" s="12">
        <v>48.588558791922068</v>
      </c>
      <c r="AC19" s="12"/>
      <c r="AD19" s="12"/>
      <c r="AE19" s="12"/>
    </row>
    <row r="20" spans="2:44" x14ac:dyDescent="0.25">
      <c r="B20" s="1" t="str">
        <f>A6</f>
        <v>Mu A</v>
      </c>
      <c r="C20" s="2">
        <f>B6</f>
        <v>150</v>
      </c>
      <c r="D20" s="1" t="str">
        <f>A7</f>
        <v>Mu B</v>
      </c>
      <c r="E20" s="2">
        <f>B7</f>
        <v>120</v>
      </c>
      <c r="F20" s="1" t="str">
        <f>A8</f>
        <v>Mu C</v>
      </c>
      <c r="G20" s="2">
        <f>B8</f>
        <v>240</v>
      </c>
      <c r="H20" s="1" t="str">
        <f>A9</f>
        <v>Mu D</v>
      </c>
      <c r="I20" s="2">
        <f>B9</f>
        <v>80</v>
      </c>
      <c r="J20" s="1" t="str">
        <f>A10</f>
        <v>Mu E</v>
      </c>
      <c r="K20" s="2">
        <f>B10</f>
        <v>80</v>
      </c>
      <c r="L20" s="1"/>
      <c r="M20" s="2"/>
      <c r="P20" s="5"/>
      <c r="Q20" s="5">
        <v>126</v>
      </c>
      <c r="R20" s="12">
        <v>10.375957694102002</v>
      </c>
      <c r="S20" s="12">
        <v>10.981579216859737</v>
      </c>
      <c r="T20" s="12">
        <v>11.716247781505251</v>
      </c>
      <c r="U20" s="12">
        <v>12.630314115823978</v>
      </c>
      <c r="V20" s="12">
        <v>13.804959265243266</v>
      </c>
      <c r="W20" s="12">
        <v>15.380196113548825</v>
      </c>
      <c r="X20" s="12">
        <v>17.620200560907946</v>
      </c>
      <c r="Y20" s="12">
        <v>21.090630068569769</v>
      </c>
      <c r="Z20" s="12">
        <v>27.261491362135967</v>
      </c>
      <c r="AA20" s="12">
        <v>41.521447362255252</v>
      </c>
      <c r="AB20" s="12">
        <v>112.36368945018265</v>
      </c>
      <c r="AC20" s="12"/>
      <c r="AD20" s="12"/>
      <c r="AE20" s="12"/>
    </row>
    <row r="21" spans="2:44" x14ac:dyDescent="0.25">
      <c r="B21" s="9" t="s">
        <v>23</v>
      </c>
      <c r="C21" s="14">
        <f>B1/B6</f>
        <v>0.76666666666666672</v>
      </c>
      <c r="D21" s="9" t="s">
        <v>23</v>
      </c>
      <c r="E21" s="14">
        <f>E19/(E18*E20)</f>
        <v>0.74255952380952395</v>
      </c>
      <c r="F21" s="9" t="s">
        <v>23</v>
      </c>
      <c r="G21" s="14">
        <f>G19/G20</f>
        <v>0.94270833333333337</v>
      </c>
      <c r="H21" s="9" t="s">
        <v>23</v>
      </c>
      <c r="I21" s="14">
        <f>I19/(I18*I20)</f>
        <v>0.83537946428571441</v>
      </c>
      <c r="J21" s="9" t="s">
        <v>23</v>
      </c>
      <c r="K21" s="14">
        <f t="shared" ref="K21" si="0">K19/K20</f>
        <v>0.84843750000000018</v>
      </c>
      <c r="L21" s="1"/>
      <c r="M21" s="2"/>
      <c r="P21" s="5"/>
      <c r="Q21" s="5">
        <v>127</v>
      </c>
      <c r="R21" s="12">
        <v>10.889213495456678</v>
      </c>
      <c r="S21" s="12">
        <v>11.587520973406118</v>
      </c>
      <c r="T21" s="12">
        <v>12.450324046926205</v>
      </c>
      <c r="U21" s="12">
        <v>13.549198676269118</v>
      </c>
      <c r="V21" s="12">
        <v>15.005317502572133</v>
      </c>
      <c r="W21" s="12">
        <v>17.041622376510912</v>
      </c>
      <c r="X21" s="12">
        <v>20.11846490240481</v>
      </c>
      <c r="Y21" s="12">
        <v>25.365176578568224</v>
      </c>
      <c r="Z21" s="12">
        <v>36.491282019083158</v>
      </c>
      <c r="AA21" s="12">
        <v>76.987342736394623</v>
      </c>
      <c r="AB21" s="12">
        <v>-205.49416770740626</v>
      </c>
      <c r="AC21" s="12"/>
      <c r="AD21" s="12"/>
      <c r="AE21" s="12"/>
    </row>
    <row r="22" spans="2:44" x14ac:dyDescent="0.25">
      <c r="B22" s="1" t="s">
        <v>12</v>
      </c>
      <c r="C22" s="15">
        <f>C21^2/(1-C21)</f>
        <v>2.5190476190476199</v>
      </c>
      <c r="D22" s="1" t="s">
        <v>12</v>
      </c>
      <c r="E22" s="15">
        <f>(E21*((E18*E21)^E18)*E26)/(FACT(E18)*((1-E21)^2))</f>
        <v>1.6045112872565377</v>
      </c>
      <c r="F22" s="1" t="s">
        <v>12</v>
      </c>
      <c r="G22" s="15">
        <f t="shared" ref="G22" si="1">G21^2/(1-G21)</f>
        <v>15.511837121212132</v>
      </c>
      <c r="H22" s="1" t="s">
        <v>12</v>
      </c>
      <c r="I22" s="15">
        <f>(I21*((I18*I21)^I18)*I26)/(FACT(I18)*((1-I21)^2))</f>
        <v>3.3571712634554336</v>
      </c>
      <c r="J22" s="1" t="s">
        <v>12</v>
      </c>
      <c r="K22" s="15">
        <f t="shared" ref="K22" si="2">K21^2/(1-K21)</f>
        <v>4.7495006443299044</v>
      </c>
      <c r="L22" s="1"/>
      <c r="M22" s="2"/>
      <c r="P22" s="5"/>
      <c r="Q22" s="5">
        <v>128</v>
      </c>
      <c r="R22" s="12">
        <v>11.474849481084307</v>
      </c>
      <c r="S22" s="12">
        <v>12.290822244573683</v>
      </c>
      <c r="T22" s="12">
        <v>13.321376732875787</v>
      </c>
      <c r="U22" s="12">
        <v>14.671922817978599</v>
      </c>
      <c r="V22" s="12">
        <v>16.531946851518864</v>
      </c>
      <c r="W22" s="12">
        <v>19.280060219445087</v>
      </c>
      <c r="X22" s="12">
        <v>23.799133181329417</v>
      </c>
      <c r="Y22" s="12">
        <v>32.73680840358552</v>
      </c>
      <c r="Z22" s="12">
        <v>59.329041618130603</v>
      </c>
      <c r="AA22" s="12" t="e">
        <v>#DIV/0!</v>
      </c>
      <c r="AB22" s="12">
        <v>-46.284403668690246</v>
      </c>
      <c r="AC22" s="12"/>
      <c r="AD22" s="12"/>
      <c r="AE22" s="12"/>
    </row>
    <row r="23" spans="2:44" x14ac:dyDescent="0.25">
      <c r="B23" s="1" t="s">
        <v>13</v>
      </c>
      <c r="C23" s="14">
        <f>C21/(1-C21)</f>
        <v>3.2857142857142865</v>
      </c>
      <c r="D23" s="1" t="s">
        <v>13</v>
      </c>
      <c r="E23" s="14">
        <f>E22+(E19/E20)</f>
        <v>3.8321898586851093</v>
      </c>
      <c r="F23" s="1" t="s">
        <v>13</v>
      </c>
      <c r="G23" s="14">
        <f t="shared" ref="G23" si="3">G21/(1-G21)</f>
        <v>16.454545454545467</v>
      </c>
      <c r="H23" s="1" t="s">
        <v>13</v>
      </c>
      <c r="I23" s="14">
        <f>I22+(I19/I20)</f>
        <v>6.6986891205982912</v>
      </c>
      <c r="J23" s="1" t="s">
        <v>13</v>
      </c>
      <c r="K23" s="14">
        <f t="shared" ref="K23" si="4">K21/(1-K21)</f>
        <v>5.5979381443299046</v>
      </c>
      <c r="L23" s="1" t="s">
        <v>21</v>
      </c>
      <c r="M23" s="14">
        <f>K23+I23+G23+E23+C23</f>
        <v>35.869076863873062</v>
      </c>
      <c r="P23" s="5"/>
      <c r="Q23" s="5">
        <v>129</v>
      </c>
      <c r="R23" s="12">
        <v>12.151273982806401</v>
      </c>
      <c r="S23" s="12">
        <v>13.120000308359133</v>
      </c>
      <c r="T23" s="12">
        <v>14.376523805574468</v>
      </c>
      <c r="U23" s="12">
        <v>16.082950305051291</v>
      </c>
      <c r="V23" s="12">
        <v>18.553623744344382</v>
      </c>
      <c r="W23" s="12">
        <v>22.489271921948948</v>
      </c>
      <c r="X23" s="12">
        <v>29.835522277508126</v>
      </c>
      <c r="Y23" s="12">
        <v>48.762251900211886</v>
      </c>
      <c r="Z23" s="12">
        <v>218.14707918417571</v>
      </c>
      <c r="AA23" s="12">
        <v>-63.808969585653308</v>
      </c>
      <c r="AB23" s="12">
        <v>-23.362306129766623</v>
      </c>
      <c r="AC23" s="12"/>
      <c r="AD23" s="12"/>
      <c r="AE23" s="12"/>
    </row>
    <row r="24" spans="2:44" x14ac:dyDescent="0.25">
      <c r="B24" s="1" t="s">
        <v>14</v>
      </c>
      <c r="C24" s="15">
        <f>C21/(C20*(1-C21))</f>
        <v>2.190476190476191E-2</v>
      </c>
      <c r="D24" s="1" t="s">
        <v>14</v>
      </c>
      <c r="E24" s="15">
        <f>(((E18*E21)^E18)*E26)/(FACT(E18)*E18*E20*((1-E21)^2))</f>
        <v>6.0021798320885845E-3</v>
      </c>
      <c r="F24" s="1" t="s">
        <v>14</v>
      </c>
      <c r="G24" s="15">
        <f t="shared" ref="G24" si="5">G21/(G20*(1-G21))</f>
        <v>6.8560606060606114E-2</v>
      </c>
      <c r="H24" s="1" t="s">
        <v>14</v>
      </c>
      <c r="I24" s="15">
        <f>(((I18*I21)^I18)*I26)/(FACT(I18)*I18*I20*((1-I21)^2))</f>
        <v>1.2558556496560071E-2</v>
      </c>
      <c r="J24" s="1" t="s">
        <v>14</v>
      </c>
      <c r="K24" s="15">
        <f t="shared" ref="K24" si="6">K21/(K20*(1-K21))</f>
        <v>6.997422680412381E-2</v>
      </c>
      <c r="L24" s="1"/>
      <c r="M24" s="2"/>
      <c r="P24" s="5"/>
      <c r="Q24" s="5">
        <v>130</v>
      </c>
      <c r="R24" s="12">
        <v>12.944041267988199</v>
      </c>
      <c r="S24" s="12">
        <v>14.116449952154237</v>
      </c>
      <c r="T24" s="12">
        <v>15.688206262320147</v>
      </c>
      <c r="U24" s="12">
        <v>17.922538361661474</v>
      </c>
      <c r="V24" s="12">
        <v>21.383052477144208</v>
      </c>
      <c r="W24" s="12">
        <v>27.534388710649331</v>
      </c>
      <c r="X24" s="12">
        <v>41.745466851181796</v>
      </c>
      <c r="Y24" s="12">
        <v>112.3315579459457</v>
      </c>
      <c r="Z24" s="12">
        <v>-98.908347673544668</v>
      </c>
      <c r="AA24" s="12">
        <v>-28.303579098145338</v>
      </c>
      <c r="AB24" s="12">
        <v>-14.0548806913951</v>
      </c>
      <c r="AC24" s="12"/>
      <c r="AD24" s="12"/>
      <c r="AE24" s="12"/>
    </row>
    <row r="25" spans="2:44" x14ac:dyDescent="0.25">
      <c r="B25" s="1" t="s">
        <v>15</v>
      </c>
      <c r="C25" s="14">
        <f>1/(C20*(1-C21))</f>
        <v>2.8571428571428577E-2</v>
      </c>
      <c r="D25" s="1" t="s">
        <v>15</v>
      </c>
      <c r="E25" s="14">
        <f>E24+(1/E20)</f>
        <v>1.4335513165421917E-2</v>
      </c>
      <c r="F25" s="1" t="s">
        <v>15</v>
      </c>
      <c r="G25" s="14">
        <f>1/(G20*(1-G21))</f>
        <v>7.2727272727272779E-2</v>
      </c>
      <c r="H25" s="1" t="s">
        <v>15</v>
      </c>
      <c r="I25" s="14">
        <f>I24+(1/I20)</f>
        <v>2.5058556496560074E-2</v>
      </c>
      <c r="J25" s="1" t="s">
        <v>15</v>
      </c>
      <c r="K25" s="14">
        <f>1/(K20*(1-K21))</f>
        <v>8.2474226804123807E-2</v>
      </c>
      <c r="L25" s="1" t="s">
        <v>22</v>
      </c>
      <c r="M25" s="13">
        <f>M23/M19</f>
        <v>0.1406630465249924</v>
      </c>
      <c r="P25" s="5"/>
      <c r="Q25" s="5">
        <v>131</v>
      </c>
      <c r="R25" s="12">
        <v>13.889768454012787</v>
      </c>
      <c r="S25" s="12">
        <v>15.342771009856484</v>
      </c>
      <c r="T25" s="12">
        <v>17.374083446198537</v>
      </c>
      <c r="U25" s="12">
        <v>20.442394452063741</v>
      </c>
      <c r="V25" s="12">
        <v>25.672923267537218</v>
      </c>
      <c r="W25" s="12">
        <v>36.761626277015949</v>
      </c>
      <c r="X25" s="12">
        <v>77.112976971903691</v>
      </c>
      <c r="Y25" s="12">
        <v>-204.32867548485606</v>
      </c>
      <c r="Z25" s="12">
        <v>-35.238193776249013</v>
      </c>
      <c r="AA25" s="12">
        <v>-16.3111202644257</v>
      </c>
      <c r="AB25" s="12">
        <v>-8.9239264069088389</v>
      </c>
      <c r="AC25" s="12"/>
      <c r="AD25" s="12"/>
      <c r="AE25" s="12"/>
    </row>
    <row r="26" spans="2:44" x14ac:dyDescent="0.25">
      <c r="B26" s="1"/>
      <c r="C26" s="2"/>
      <c r="D26" s="11" t="s">
        <v>17</v>
      </c>
      <c r="E26" s="16">
        <f>1/((((E18*E21)^E18)/(FACT(E18)*(1-E21))) + E27)</f>
        <v>7.7724660310621793E-2</v>
      </c>
      <c r="F26" s="1"/>
      <c r="G26" s="2"/>
      <c r="H26" s="11" t="s">
        <v>17</v>
      </c>
      <c r="I26" s="16">
        <f t="shared" ref="I26" si="7">1/((((I18*I21)^I18)/(FACT(I18)*(1-I21))) + I27)</f>
        <v>2.0964949451930781E-2</v>
      </c>
      <c r="J26" s="1"/>
      <c r="K26" s="2"/>
      <c r="L26" s="1"/>
      <c r="M26" s="2"/>
      <c r="P26" s="5"/>
      <c r="Q26" s="5">
        <v>132</v>
      </c>
      <c r="R26" s="12">
        <v>15.042972108625392</v>
      </c>
      <c r="S26" s="12">
        <v>16.898566128589589</v>
      </c>
      <c r="T26" s="12">
        <v>19.639276099783284</v>
      </c>
      <c r="U26" s="12">
        <v>24.144766991804445</v>
      </c>
      <c r="V26" s="12">
        <v>33.053015829556898</v>
      </c>
      <c r="W26" s="12">
        <v>59.551532389386509</v>
      </c>
      <c r="X26" s="12" t="e">
        <v>#DIV/0!</v>
      </c>
      <c r="Y26" s="12">
        <v>-45.666355118890856</v>
      </c>
      <c r="Z26" s="12">
        <v>-19.139049977318344</v>
      </c>
      <c r="AA26" s="12">
        <v>-10.182361764944069</v>
      </c>
      <c r="AB26" s="12">
        <v>-5.6080745074290075</v>
      </c>
      <c r="AC26" s="12"/>
      <c r="AD26" s="12"/>
      <c r="AE26" s="12"/>
    </row>
    <row r="27" spans="2:44" x14ac:dyDescent="0.25">
      <c r="B27" s="1"/>
      <c r="C27" s="2"/>
      <c r="D27" s="11" t="s">
        <v>18</v>
      </c>
      <c r="E27" s="16">
        <f>SUM(E28:E32)</f>
        <v>5.7089544802295933</v>
      </c>
      <c r="F27" s="1"/>
      <c r="G27" s="2"/>
      <c r="H27" s="11" t="s">
        <v>19</v>
      </c>
      <c r="I27" s="16">
        <f t="shared" ref="I27" si="8">SUM(I28:I32)</f>
        <v>16.142809470262893</v>
      </c>
      <c r="J27" s="1"/>
      <c r="K27" s="2"/>
      <c r="L27" s="1"/>
      <c r="M27" s="2"/>
      <c r="P27" s="5"/>
      <c r="Q27" s="5">
        <v>133</v>
      </c>
      <c r="R27" s="12">
        <v>16.48873617917215</v>
      </c>
      <c r="S27" s="12">
        <v>18.952925423261934</v>
      </c>
      <c r="T27" s="12">
        <v>22.877040832799718</v>
      </c>
      <c r="U27" s="12">
        <v>30.199622673699661</v>
      </c>
      <c r="V27" s="12">
        <v>49.060687070865413</v>
      </c>
      <c r="W27" s="12">
        <v>217.82965222710359</v>
      </c>
      <c r="X27" s="12">
        <v>-63.090030229780169</v>
      </c>
      <c r="Y27" s="12">
        <v>-22.786346218560912</v>
      </c>
      <c r="Z27" s="12">
        <v>-11.672202903574931</v>
      </c>
      <c r="AA27" s="12">
        <v>-6.3852906525242963</v>
      </c>
      <c r="AB27" s="12">
        <v>-3.2354386336991978</v>
      </c>
      <c r="AC27" s="12"/>
      <c r="AD27" s="12"/>
      <c r="AE27" s="12"/>
    </row>
    <row r="28" spans="2:44" x14ac:dyDescent="0.25">
      <c r="B28" s="1"/>
      <c r="C28" s="2"/>
      <c r="D28" s="11">
        <v>0</v>
      </c>
      <c r="E28" s="16">
        <f>(($E$18*$E$21)^D28)/FACT(D28)</f>
        <v>1</v>
      </c>
      <c r="F28" s="1"/>
      <c r="G28" s="2"/>
      <c r="H28" s="11">
        <v>0</v>
      </c>
      <c r="I28" s="16">
        <f>(($I$18*$I$21)^H28)/FACT(H28)</f>
        <v>1</v>
      </c>
      <c r="J28" s="1"/>
      <c r="K28" s="2"/>
      <c r="L28" s="1"/>
      <c r="M28" s="2"/>
      <c r="P28" s="5"/>
      <c r="Q28" s="5">
        <v>134</v>
      </c>
      <c r="R28" s="12">
        <v>18.368000511433522</v>
      </c>
      <c r="S28" s="12">
        <v>21.818608003485007</v>
      </c>
      <c r="T28" s="12">
        <v>27.950550075842386</v>
      </c>
      <c r="U28" s="12">
        <v>42.113154598525483</v>
      </c>
      <c r="V28" s="12">
        <v>112.44508141664897</v>
      </c>
      <c r="W28" s="12">
        <v>-98.018061264874362</v>
      </c>
      <c r="X28" s="12">
        <v>-27.666496358775248</v>
      </c>
      <c r="Y28" s="12">
        <v>-13.464333378374501</v>
      </c>
      <c r="Z28" s="12">
        <v>-7.2723370555556937</v>
      </c>
      <c r="AA28" s="12">
        <v>-3.7402884245560286</v>
      </c>
      <c r="AB28" s="12">
        <v>-1.4076262433223321</v>
      </c>
      <c r="AC28" s="12"/>
      <c r="AD28" s="12"/>
      <c r="AE28" s="12"/>
    </row>
    <row r="29" spans="2:44" x14ac:dyDescent="0.25">
      <c r="B29" s="1"/>
      <c r="C29" s="2"/>
      <c r="D29" s="11">
        <v>1</v>
      </c>
      <c r="E29" s="16">
        <f t="shared" ref="E29:E30" si="9">(($E$18*$E$21)^D29)/FACT(D29)</f>
        <v>2.2276785714285721</v>
      </c>
      <c r="F29" s="1"/>
      <c r="G29" s="2"/>
      <c r="H29" s="11">
        <v>1</v>
      </c>
      <c r="I29" s="16">
        <f t="shared" ref="I29:I31" si="10">(($I$18*$I$21)^H29)/FACT(H29)</f>
        <v>3.3415178571428577</v>
      </c>
      <c r="J29" s="1"/>
      <c r="K29" s="2"/>
      <c r="L29" s="1"/>
      <c r="M29" s="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</row>
    <row r="30" spans="2:44" x14ac:dyDescent="0.25">
      <c r="B30" s="1"/>
      <c r="C30" s="2"/>
      <c r="D30" s="11">
        <v>2</v>
      </c>
      <c r="E30" s="16">
        <f t="shared" si="9"/>
        <v>2.4812759088010217</v>
      </c>
      <c r="F30" s="1"/>
      <c r="G30" s="2"/>
      <c r="H30" s="11">
        <v>2</v>
      </c>
      <c r="I30" s="16">
        <f t="shared" si="10"/>
        <v>5.5828707948022975</v>
      </c>
      <c r="J30" s="1"/>
      <c r="K30" s="2"/>
      <c r="L30" s="1"/>
      <c r="M30" s="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</row>
    <row r="31" spans="2:44" x14ac:dyDescent="0.25">
      <c r="B31" s="1"/>
      <c r="C31" s="2"/>
      <c r="D31" s="1"/>
      <c r="E31" s="2"/>
      <c r="F31" s="1"/>
      <c r="G31" s="2"/>
      <c r="H31" s="11">
        <v>3</v>
      </c>
      <c r="I31" s="16">
        <f t="shared" si="10"/>
        <v>6.218420818317739</v>
      </c>
      <c r="J31" s="1"/>
      <c r="K31" s="2"/>
      <c r="L31" s="1"/>
      <c r="M31" s="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</row>
    <row r="32" spans="2:44" ht="15.75" thickBot="1" x14ac:dyDescent="0.3">
      <c r="B32" s="3"/>
      <c r="C32" s="4"/>
      <c r="D32" s="3"/>
      <c r="E32" s="4"/>
      <c r="F32" s="3"/>
      <c r="G32" s="4"/>
      <c r="H32" s="3"/>
      <c r="I32" s="4"/>
      <c r="J32" s="3"/>
      <c r="K32" s="4"/>
      <c r="L32" s="3"/>
      <c r="M32" s="4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</row>
    <row r="33" spans="2:31" x14ac:dyDescent="0.25"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</row>
    <row r="34" spans="2:31" x14ac:dyDescent="0.25"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</row>
    <row r="35" spans="2:31" x14ac:dyDescent="0.25">
      <c r="B35" s="12"/>
      <c r="R35" s="5"/>
    </row>
    <row r="36" spans="2:31" x14ac:dyDescent="0.25">
      <c r="R36" s="5"/>
    </row>
    <row r="37" spans="2:31" x14ac:dyDescent="0.25">
      <c r="R37" s="5"/>
    </row>
    <row r="38" spans="2:31" x14ac:dyDescent="0.25">
      <c r="B38" s="5"/>
      <c r="R38" s="5"/>
    </row>
    <row r="39" spans="2:31" x14ac:dyDescent="0.25">
      <c r="R39" s="5"/>
    </row>
    <row r="40" spans="2:31" x14ac:dyDescent="0.25">
      <c r="R40" s="5"/>
    </row>
    <row r="41" spans="2:31" x14ac:dyDescent="0.25">
      <c r="R41" s="5"/>
    </row>
    <row r="42" spans="2:31" x14ac:dyDescent="0.25">
      <c r="J42" s="10"/>
      <c r="R42" s="5"/>
    </row>
    <row r="43" spans="2:31" x14ac:dyDescent="0.25">
      <c r="R43" s="5"/>
    </row>
  </sheetData>
  <mergeCells count="6">
    <mergeCell ref="L17:M17"/>
    <mergeCell ref="B17:C17"/>
    <mergeCell ref="D17:E17"/>
    <mergeCell ref="F17:G17"/>
    <mergeCell ref="H17:I17"/>
    <mergeCell ref="J17:K17"/>
  </mergeCells>
  <conditionalFormatting sqref="R9:AB28">
    <cfRule type="expression" dxfId="0" priority="1">
      <formula>R9&gt;0</formula>
    </cfRule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Network 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Mamad</dc:creator>
  <cp:lastModifiedBy>NEGAHBAN, ASHKAN</cp:lastModifiedBy>
  <dcterms:created xsi:type="dcterms:W3CDTF">2013-09-09T15:50:02Z</dcterms:created>
  <dcterms:modified xsi:type="dcterms:W3CDTF">2017-02-10T22:15:54Z</dcterms:modified>
</cp:coreProperties>
</file>